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au de bord" sheetId="1" state="visible" r:id="rId3"/>
    <sheet name="Commandes" sheetId="2" state="visible" r:id="rId4"/>
    <sheet name="Catalogue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<sst xmlns="http://schemas.openxmlformats.org/spreadsheetml/2006/main" count="94" uniqueCount="56">
  <si>
    <t xml:space="preserve">Tableau de bord · Boutique Amina</t>
  </si>
  <si>
    <t xml:space="preserve">Exemple fictif réalisé par NXT Digital Studio. Tout se met à jour quand on ajoute des commandes.</t>
  </si>
  <si>
    <t xml:space="preserve">Commandes</t>
  </si>
  <si>
    <t xml:space="preserve">Chiffre d'affaires (FCFA)</t>
  </si>
  <si>
    <t xml:space="preserve">Commande moyenne (FCFA)</t>
  </si>
  <si>
    <t xml:space="preserve">À confirmer</t>
  </si>
  <si>
    <t xml:space="preserve">Produits à réapprovisionner</t>
  </si>
  <si>
    <t xml:space="preserve">Ventes par produit</t>
  </si>
  <si>
    <t xml:space="preserve">Source : onglets Commandes et Catalogue. Montants en FCFA, données fictives.</t>
  </si>
  <si>
    <t xml:space="preserve">Suivi des commandes · Boutique Amina (exemple fictif)</t>
  </si>
  <si>
    <t xml:space="preserve">Remplissez les cellules en bleu (date, client, produit, quantité, statut, ville). Le prix et le total se calculent seuls. Ligne d'exemple : n° 1.</t>
  </si>
  <si>
    <t xml:space="preserve">N°</t>
  </si>
  <si>
    <t xml:space="preserve">Date</t>
  </si>
  <si>
    <t xml:space="preserve">Client</t>
  </si>
  <si>
    <t xml:space="preserve">Produit</t>
  </si>
  <si>
    <t xml:space="preserve">Qté</t>
  </si>
  <si>
    <t xml:space="preserve">Prix unitaire</t>
  </si>
  <si>
    <t xml:space="preserve">Total (FCFA)</t>
  </si>
  <si>
    <t xml:space="preserve">Statut</t>
  </si>
  <si>
    <t xml:space="preserve">Ville</t>
  </si>
  <si>
    <t xml:space="preserve">Fati M.</t>
  </si>
  <si>
    <t xml:space="preserve">Pagne wax fleurs</t>
  </si>
  <si>
    <t xml:space="preserve">Livrée</t>
  </si>
  <si>
    <t xml:space="preserve">Niamey</t>
  </si>
  <si>
    <t xml:space="preserve">Hadiza O.</t>
  </si>
  <si>
    <t xml:space="preserve">Foulard en soie</t>
  </si>
  <si>
    <t xml:space="preserve">Ali G.</t>
  </si>
  <si>
    <t xml:space="preserve">Parure complète</t>
  </si>
  <si>
    <t xml:space="preserve">Moussa I.</t>
  </si>
  <si>
    <t xml:space="preserve">Sac en tissu wax</t>
  </si>
  <si>
    <t xml:space="preserve">Zinder</t>
  </si>
  <si>
    <t xml:space="preserve">Collier en perles</t>
  </si>
  <si>
    <t xml:space="preserve">Rakia D.</t>
  </si>
  <si>
    <t xml:space="preserve">Pagne wax géométrique</t>
  </si>
  <si>
    <t xml:space="preserve">Salamatou H.</t>
  </si>
  <si>
    <t xml:space="preserve">Bazin riche</t>
  </si>
  <si>
    <t xml:space="preserve">Confirmée</t>
  </si>
  <si>
    <t xml:space="preserve">Maradi</t>
  </si>
  <si>
    <t xml:space="preserve">Aminata B.</t>
  </si>
  <si>
    <t xml:space="preserve">Voile en coton</t>
  </si>
  <si>
    <t xml:space="preserve">Zeinabou H.</t>
  </si>
  <si>
    <t xml:space="preserve">Sandales en cuir</t>
  </si>
  <si>
    <t xml:space="preserve">Issa G.</t>
  </si>
  <si>
    <t xml:space="preserve">Sac à main noir</t>
  </si>
  <si>
    <t xml:space="preserve">Mariama S.</t>
  </si>
  <si>
    <t xml:space="preserve">Habou T.</t>
  </si>
  <si>
    <t xml:space="preserve">Dosso</t>
  </si>
  <si>
    <t xml:space="preserve">Nana A.</t>
  </si>
  <si>
    <t xml:space="preserve">Boubacar K.</t>
  </si>
  <si>
    <t xml:space="preserve">Catalogue et stock</t>
  </si>
  <si>
    <t xml:space="preserve">Cellules en bleu : à modifier (prix, stock de départ). Les autres colonnes se calculent seules. Données fictives.</t>
  </si>
  <si>
    <t xml:space="preserve">Prix (FCFA)</t>
  </si>
  <si>
    <t xml:space="preserve">Stock de départ</t>
  </si>
  <si>
    <t xml:space="preserve">Vendu</t>
  </si>
  <si>
    <t xml:space="preserve">Stock restant</t>
  </si>
  <si>
    <t xml:space="preserve">Alerte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</si>
</sst>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"/>
    <numFmt numFmtId="166" formatCode="#,##0"/>
    <numFmt numFmtId="167" formatCode="General"/>
    <numFmt numFmtId="168" formatCode="dd/mm/yyyy"/>
    <numFmt numFmtId="169" formatCode="#,##0;\-#,##0;\-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D2B53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2"/>
      <color rgb="FF1D2B53"/>
      <name val="Arial"/>
      <family val="0"/>
      <charset val="1"/>
    </font>
    <font>
      <sz val="10"/>
      <name val="Arial"/>
      <family val="0"/>
      <charset val="1"/>
    </font>
    <font>
      <i val="true"/>
      <sz val="8"/>
      <color rgb="FF888888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6"/>
      <color rgb="FF1D2B53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D2B53"/>
        <bgColor rgb="FF003366"/>
      </patternFill>
    </fill>
    <fill>
      <patternFill patternType="solid">
        <fgColor rgb="FFC8553D"/>
        <bgColor rgb="FFC0392B"/>
      </patternFill>
    </fill>
    <fill>
      <patternFill patternType="solid">
        <fgColor rgb="FFF4E9DC"/>
        <bgColor rgb="FFF9F9F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8CFC2"/>
      </left>
      <right style="thin">
        <color rgb="FFD8CFC2"/>
      </right>
      <top style="thin">
        <color rgb="FFD8CFC2"/>
      </top>
      <bottom style="thin">
        <color rgb="FFD8CFC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4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4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5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1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15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C0392B"/>
      </font>
    </dxf>
    <dxf>
      <font>
        <name val="Arial"/>
        <charset val="1"/>
        <family val="0"/>
        <color rgb="FF2E7D32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8CFC2"/>
      <rgbColor rgb="FF878787"/>
      <rgbColor rgb="FF9999FF"/>
      <rgbColor rgb="FF993366"/>
      <rgbColor rgb="FFF9F9F9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F4E9D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C8553D"/>
      <rgbColor rgb="FF666666"/>
      <rgbColor rgb="FF888888"/>
      <rgbColor rgb="FF003366"/>
      <rgbColor rgb="FF2E7D32"/>
      <rgbColor rgb="FF003300"/>
      <rgbColor rgb="FF333300"/>
      <rgbColor rgb="FFC0392B"/>
      <rgbColor rgb="FF993366"/>
      <rgbColor rgb="FF333399"/>
      <rgbColor rgb="FF1D2B5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Unités vendues par produit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spPr>
            <a:solidFill>
              <a:srgbClr val="c8553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'Tableau de bord'!$B$9:$B$18</c:f>
              <c:strCache>
                <c:ptCount val="10"/>
                <c:pt idx="0">
                  <c:v>Pagne wax fleurs</c:v>
                </c:pt>
                <c:pt idx="1">
                  <c:v>Pagne wax géométrique</c:v>
                </c:pt>
                <c:pt idx="2">
                  <c:v>Bazin riche</c:v>
                </c:pt>
                <c:pt idx="3">
                  <c:v>Foulard en soie</c:v>
                </c:pt>
                <c:pt idx="4">
                  <c:v>Voile en coton</c:v>
                </c:pt>
                <c:pt idx="5">
                  <c:v>Sac à main noir</c:v>
                </c:pt>
                <c:pt idx="6">
                  <c:v>Sac en tissu wax</c:v>
                </c:pt>
                <c:pt idx="7">
                  <c:v>Collier en perles</c:v>
                </c:pt>
                <c:pt idx="8">
                  <c:v>Parure complète</c:v>
                </c:pt>
                <c:pt idx="9">
                  <c:v>Sandales en cuir</c:v>
                </c:pt>
              </c:strCache>
            </c:strRef>
          </c:cat>
          <c:val>
            <c:numRef>
              <c:f>'Tableau de bord'!$C$9:$C$18</c:f>
              <c:numCache>
                <c:formatCode>General</c:formatCode>
                <c:ptCount val="10"/>
                <c:pt idx="0">
                  <c:v>3</c:v>
                </c:pt>
                <c:pt idx="1">
                  <c:v>5</c:v>
                </c:pt>
                <c:pt idx="2">
                  <c:v>1</c:v>
                </c:pt>
                <c:pt idx="3">
                  <c:v>4</c:v>
                </c:pt>
                <c:pt idx="4">
                  <c:v>4</c:v>
                </c:pt>
                <c:pt idx="5">
                  <c:v>1</c:v>
                </c:pt>
                <c:pt idx="6">
                  <c:v>1</c:v>
                </c:pt>
                <c:pt idx="7">
                  <c:v>2</c:v>
                </c:pt>
                <c:pt idx="8">
                  <c:v>3</c:v>
                </c:pt>
                <c:pt idx="9">
                  <c:v>2</c:v>
                </c:pt>
              </c:numCache>
            </c:numRef>
          </c:val>
        </c:ser>
        <c:gapWidth val="150"/>
        <c:overlap val="0"/>
        <c:axId val="40300869"/>
        <c:axId val="816158"/>
      </c:barChart>
      <c:catAx>
        <c:axId val="4030086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16158"/>
        <c:crosses val="autoZero"/>
        <c:auto val="1"/>
        <c:lblAlgn val="ctr"/>
        <c:lblOffset val="100"/>
        <c:noMultiLvlLbl val="0"/>
      </c:catAx>
      <c:valAx>
        <c:axId val="81615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0300869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6</xdr:row>
      <xdr:rowOff>70560</xdr:rowOff>
    </xdr:from>
    <xdr:to>
      <xdr:col>9</xdr:col>
      <xdr:colOff>604800</xdr:colOff>
      <xdr:row>22</xdr:row>
      <xdr:rowOff>82080</xdr:rowOff>
    </xdr:to>
    <xdr:graphicFrame>
      <xdr:nvGraphicFramePr>
        <xdr:cNvPr id="0" name="Chart 1"/>
        <xdr:cNvGraphicFramePr/>
      </xdr:nvGraphicFramePr>
      <xdr:xfrm>
        <a:off x="5427360" y="1809720"/>
        <a:ext cx="5399640" cy="30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F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4" min="3" style="0" width="24"/>
    <col collapsed="false" customWidth="true" hidden="false" outlineLevel="0" max="5" min="5" style="0" width="16"/>
    <col collapsed="false" customWidth="true" hidden="false" outlineLevel="0" max="6" min="6" style="0" width="26"/>
  </cols>
  <sheetData>
    <row r="2" customFormat="false" ht="24.4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30" hidden="false" customHeight="true" outlineLevel="0" collapsed="false">
      <c r="B5" s="3" t="s">
        <v>2</v>
      </c>
      <c r="C5" s="3" t="s">
        <v>3</v>
      </c>
      <c r="D5" s="3" t="s">
        <v>4</v>
      </c>
      <c r="E5" s="4" t="s">
        <v>5</v>
      </c>
      <c r="F5" s="3" t="s">
        <v>6</v>
      </c>
    </row>
    <row r="6" customFormat="false" ht="37.5" hidden="false" customHeight="true" outlineLevel="0" collapsed="false">
      <c r="B6" s="5" t="n">
        <f aca="false">COUNTA(Commandes!$C$5:$C$40)</f>
        <v>14</v>
      </c>
      <c r="C6" s="6" t="n">
        <f aca="false">SUM(Commandes!$G$5:$G$40)</f>
        <v>243500</v>
      </c>
      <c r="D6" s="6" t="n">
        <f aca="false">IFERROR(C6/B6,0)</f>
        <v>17392.8571428571</v>
      </c>
      <c r="E6" s="5" t="n">
        <f aca="false">COUNTIF(Commandes!$H$5:$H$40,"À confirmer")</f>
        <v>4</v>
      </c>
      <c r="F6" s="5" t="n">
        <f aca="false">COUNTIF(Catalogue!$F$5:$F$14,"À réapprovisionner")</f>
        <v>2</v>
      </c>
    </row>
    <row r="8" customFormat="false" ht="15" hidden="false" customHeight="false" outlineLevel="0" collapsed="false">
      <c r="B8" s="7" t="s">
        <v>7</v>
      </c>
    </row>
    <row r="9" customFormat="false" ht="15" hidden="false" customHeight="false" outlineLevel="0" collapsed="false">
      <c r="B9" s="8" t="str">
        <f aca="false">Catalogue!A5</f>
        <v>Pagne wax fleurs</v>
      </c>
      <c r="C9" s="9" t="n">
        <f aca="false">Catalogue!D5</f>
        <v>3</v>
      </c>
    </row>
    <row r="10" customFormat="false" ht="15" hidden="false" customHeight="false" outlineLevel="0" collapsed="false">
      <c r="B10" s="10" t="str">
        <f aca="false">Catalogue!A6</f>
        <v>Pagne wax géométrique</v>
      </c>
      <c r="C10" s="11" t="n">
        <f aca="false">Catalogue!D6</f>
        <v>5</v>
      </c>
    </row>
    <row r="11" customFormat="false" ht="15" hidden="false" customHeight="false" outlineLevel="0" collapsed="false">
      <c r="B11" s="8" t="str">
        <f aca="false">Catalogue!A7</f>
        <v>Bazin riche</v>
      </c>
      <c r="C11" s="9" t="n">
        <f aca="false">Catalogue!D7</f>
        <v>1</v>
      </c>
    </row>
    <row r="12" customFormat="false" ht="15" hidden="false" customHeight="false" outlineLevel="0" collapsed="false">
      <c r="B12" s="10" t="str">
        <f aca="false">Catalogue!A8</f>
        <v>Foulard en soie</v>
      </c>
      <c r="C12" s="11" t="n">
        <f aca="false">Catalogue!D8</f>
        <v>4</v>
      </c>
    </row>
    <row r="13" customFormat="false" ht="15" hidden="false" customHeight="false" outlineLevel="0" collapsed="false">
      <c r="B13" s="8" t="str">
        <f aca="false">Catalogue!A9</f>
        <v>Voile en coton</v>
      </c>
      <c r="C13" s="9" t="n">
        <f aca="false">Catalogue!D9</f>
        <v>4</v>
      </c>
    </row>
    <row r="14" customFormat="false" ht="15" hidden="false" customHeight="false" outlineLevel="0" collapsed="false">
      <c r="B14" s="10" t="str">
        <f aca="false">Catalogue!A10</f>
        <v>Sac à main noir</v>
      </c>
      <c r="C14" s="11" t="n">
        <f aca="false">Catalogue!D10</f>
        <v>1</v>
      </c>
    </row>
    <row r="15" customFormat="false" ht="15" hidden="false" customHeight="false" outlineLevel="0" collapsed="false">
      <c r="B15" s="8" t="str">
        <f aca="false">Catalogue!A11</f>
        <v>Sac en tissu wax</v>
      </c>
      <c r="C15" s="9" t="n">
        <f aca="false">Catalogue!D11</f>
        <v>1</v>
      </c>
    </row>
    <row r="16" customFormat="false" ht="15" hidden="false" customHeight="false" outlineLevel="0" collapsed="false">
      <c r="B16" s="10" t="str">
        <f aca="false">Catalogue!A12</f>
        <v>Collier en perles</v>
      </c>
      <c r="C16" s="11" t="n">
        <f aca="false">Catalogue!D12</f>
        <v>2</v>
      </c>
    </row>
    <row r="17" customFormat="false" ht="15" hidden="false" customHeight="false" outlineLevel="0" collapsed="false">
      <c r="B17" s="8" t="str">
        <f aca="false">Catalogue!A13</f>
        <v>Parure complète</v>
      </c>
      <c r="C17" s="9" t="n">
        <f aca="false">Catalogue!D13</f>
        <v>3</v>
      </c>
    </row>
    <row r="18" customFormat="false" ht="15" hidden="false" customHeight="false" outlineLevel="0" collapsed="false">
      <c r="B18" s="10" t="str">
        <f aca="false">Catalogue!A14</f>
        <v>Sandales en cuir</v>
      </c>
      <c r="C18" s="11" t="n">
        <f aca="false">Catalogue!D14</f>
        <v>2</v>
      </c>
    </row>
    <row r="19" customFormat="false" ht="15" hidden="false" customHeight="false" outlineLevel="0" collapsed="false">
      <c r="B19" s="12" t="s">
        <v>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3"/>
    <col collapsed="false" customWidth="true" hidden="false" outlineLevel="0" max="3" min="3" style="0" width="18"/>
    <col collapsed="false" customWidth="true" hidden="false" outlineLevel="0" max="4" min="4" style="0" width="26"/>
    <col collapsed="false" customWidth="true" hidden="false" outlineLevel="0" max="5" min="5" style="0" width="7"/>
    <col collapsed="false" customWidth="true" hidden="false" outlineLevel="0" max="8" min="6" style="0" width="15"/>
    <col collapsed="false" customWidth="true" hidden="false" outlineLevel="0" max="9" min="9" style="0" width="13"/>
  </cols>
  <sheetData>
    <row r="1" customFormat="false" ht="19.7" hidden="false" customHeight="false" outlineLevel="0" collapsed="false">
      <c r="A1" s="13" t="s">
        <v>9</v>
      </c>
    </row>
    <row r="2" customFormat="false" ht="15" hidden="false" customHeight="false" outlineLevel="0" collapsed="false">
      <c r="A2" s="2" t="s">
        <v>10</v>
      </c>
    </row>
    <row r="4" customFormat="false" ht="15" hidden="false" customHeight="false" outlineLevel="0" collapsed="false">
      <c r="A4" s="14" t="s">
        <v>11</v>
      </c>
      <c r="B4" s="14" t="s">
        <v>12</v>
      </c>
      <c r="C4" s="14" t="s">
        <v>13</v>
      </c>
      <c r="D4" s="14" t="s">
        <v>14</v>
      </c>
      <c r="E4" s="14" t="s">
        <v>15</v>
      </c>
      <c r="F4" s="14" t="s">
        <v>16</v>
      </c>
      <c r="G4" s="14" t="s">
        <v>17</v>
      </c>
      <c r="H4" s="14" t="s">
        <v>18</v>
      </c>
      <c r="I4" s="14" t="s">
        <v>19</v>
      </c>
    </row>
    <row r="5" customFormat="false" ht="15" hidden="false" customHeight="false" outlineLevel="0" collapsed="false">
      <c r="A5" s="15" t="n">
        <v>1</v>
      </c>
      <c r="B5" s="16" t="n">
        <v>46300</v>
      </c>
      <c r="C5" s="17" t="s">
        <v>20</v>
      </c>
      <c r="D5" s="17" t="s">
        <v>21</v>
      </c>
      <c r="E5" s="18" t="n">
        <v>2</v>
      </c>
      <c r="F5" s="19" t="n">
        <f aca="false">IFERROR(INDEX(Catalogue!$B$5:$B$14,MATCH(D5,Catalogue!$A$5:$A$14,0)),0)</f>
        <v>15000</v>
      </c>
      <c r="G5" s="19" t="n">
        <f aca="false">E5*F5</f>
        <v>30000</v>
      </c>
      <c r="H5" s="18" t="s">
        <v>22</v>
      </c>
      <c r="I5" s="18" t="s">
        <v>23</v>
      </c>
    </row>
    <row r="6" customFormat="false" ht="15" hidden="false" customHeight="false" outlineLevel="0" collapsed="false">
      <c r="A6" s="20" t="n">
        <v>2</v>
      </c>
      <c r="B6" s="21" t="n">
        <v>46300</v>
      </c>
      <c r="C6" s="22" t="s">
        <v>24</v>
      </c>
      <c r="D6" s="22" t="s">
        <v>25</v>
      </c>
      <c r="E6" s="23" t="n">
        <v>1</v>
      </c>
      <c r="F6" s="24" t="n">
        <f aca="false">IFERROR(INDEX(Catalogue!$B$5:$B$14,MATCH(D6,Catalogue!$A$5:$A$14,0)),0)</f>
        <v>5000</v>
      </c>
      <c r="G6" s="24" t="n">
        <f aca="false">E6*F6</f>
        <v>5000</v>
      </c>
      <c r="H6" s="23" t="s">
        <v>22</v>
      </c>
      <c r="I6" s="23" t="s">
        <v>23</v>
      </c>
    </row>
    <row r="7" customFormat="false" ht="15" hidden="false" customHeight="false" outlineLevel="0" collapsed="false">
      <c r="A7" s="15" t="n">
        <v>3</v>
      </c>
      <c r="B7" s="16" t="n">
        <v>46301</v>
      </c>
      <c r="C7" s="17" t="s">
        <v>26</v>
      </c>
      <c r="D7" s="17" t="s">
        <v>27</v>
      </c>
      <c r="E7" s="18" t="n">
        <v>1</v>
      </c>
      <c r="F7" s="19" t="n">
        <f aca="false">IFERROR(INDEX(Catalogue!$B$5:$B$14,MATCH(D7,Catalogue!$A$5:$A$14,0)),0)</f>
        <v>9000</v>
      </c>
      <c r="G7" s="19" t="n">
        <f aca="false">E7*F7</f>
        <v>9000</v>
      </c>
      <c r="H7" s="18" t="s">
        <v>22</v>
      </c>
      <c r="I7" s="18" t="s">
        <v>23</v>
      </c>
    </row>
    <row r="8" customFormat="false" ht="15" hidden="false" customHeight="false" outlineLevel="0" collapsed="false">
      <c r="A8" s="20" t="n">
        <v>4</v>
      </c>
      <c r="B8" s="21" t="n">
        <v>46302</v>
      </c>
      <c r="C8" s="22" t="s">
        <v>28</v>
      </c>
      <c r="D8" s="22" t="s">
        <v>29</v>
      </c>
      <c r="E8" s="23" t="n">
        <v>1</v>
      </c>
      <c r="F8" s="24" t="n">
        <f aca="false">IFERROR(INDEX(Catalogue!$B$5:$B$14,MATCH(D8,Catalogue!$A$5:$A$14,0)),0)</f>
        <v>7500</v>
      </c>
      <c r="G8" s="24" t="n">
        <f aca="false">E8*F8</f>
        <v>7500</v>
      </c>
      <c r="H8" s="23" t="s">
        <v>22</v>
      </c>
      <c r="I8" s="23" t="s">
        <v>30</v>
      </c>
    </row>
    <row r="9" customFormat="false" ht="15" hidden="false" customHeight="false" outlineLevel="0" collapsed="false">
      <c r="A9" s="15" t="n">
        <v>5</v>
      </c>
      <c r="B9" s="16" t="n">
        <v>46302</v>
      </c>
      <c r="C9" s="17" t="s">
        <v>28</v>
      </c>
      <c r="D9" s="17" t="s">
        <v>31</v>
      </c>
      <c r="E9" s="18" t="n">
        <v>2</v>
      </c>
      <c r="F9" s="19" t="n">
        <f aca="false">IFERROR(INDEX(Catalogue!$B$5:$B$14,MATCH(D9,Catalogue!$A$5:$A$14,0)),0)</f>
        <v>4500</v>
      </c>
      <c r="G9" s="19" t="n">
        <f aca="false">E9*F9</f>
        <v>9000</v>
      </c>
      <c r="H9" s="18" t="s">
        <v>22</v>
      </c>
      <c r="I9" s="18" t="s">
        <v>30</v>
      </c>
    </row>
    <row r="10" customFormat="false" ht="15" hidden="false" customHeight="false" outlineLevel="0" collapsed="false">
      <c r="A10" s="20" t="n">
        <v>6</v>
      </c>
      <c r="B10" s="21" t="n">
        <v>46303</v>
      </c>
      <c r="C10" s="22" t="s">
        <v>32</v>
      </c>
      <c r="D10" s="22" t="s">
        <v>33</v>
      </c>
      <c r="E10" s="23" t="n">
        <v>3</v>
      </c>
      <c r="F10" s="24" t="n">
        <f aca="false">IFERROR(INDEX(Catalogue!$B$5:$B$14,MATCH(D10,Catalogue!$A$5:$A$14,0)),0)</f>
        <v>15000</v>
      </c>
      <c r="G10" s="24" t="n">
        <f aca="false">E10*F10</f>
        <v>45000</v>
      </c>
      <c r="H10" s="23" t="s">
        <v>22</v>
      </c>
      <c r="I10" s="23" t="s">
        <v>23</v>
      </c>
    </row>
    <row r="11" customFormat="false" ht="15" hidden="false" customHeight="false" outlineLevel="0" collapsed="false">
      <c r="A11" s="15" t="n">
        <v>7</v>
      </c>
      <c r="B11" s="16" t="n">
        <v>46304</v>
      </c>
      <c r="C11" s="17" t="s">
        <v>34</v>
      </c>
      <c r="D11" s="17" t="s">
        <v>35</v>
      </c>
      <c r="E11" s="18" t="n">
        <v>1</v>
      </c>
      <c r="F11" s="19" t="n">
        <f aca="false">IFERROR(INDEX(Catalogue!$B$5:$B$14,MATCH(D11,Catalogue!$A$5:$A$14,0)),0)</f>
        <v>18000</v>
      </c>
      <c r="G11" s="19" t="n">
        <f aca="false">E11*F11</f>
        <v>18000</v>
      </c>
      <c r="H11" s="18" t="s">
        <v>36</v>
      </c>
      <c r="I11" s="18" t="s">
        <v>37</v>
      </c>
    </row>
    <row r="12" customFormat="false" ht="15" hidden="false" customHeight="false" outlineLevel="0" collapsed="false">
      <c r="A12" s="20" t="n">
        <v>8</v>
      </c>
      <c r="B12" s="21" t="n">
        <v>46305</v>
      </c>
      <c r="C12" s="22" t="s">
        <v>38</v>
      </c>
      <c r="D12" s="22" t="s">
        <v>39</v>
      </c>
      <c r="E12" s="23" t="n">
        <v>4</v>
      </c>
      <c r="F12" s="24" t="n">
        <f aca="false">IFERROR(INDEX(Catalogue!$B$5:$B$14,MATCH(D12,Catalogue!$A$5:$A$14,0)),0)</f>
        <v>3500</v>
      </c>
      <c r="G12" s="24" t="n">
        <f aca="false">E12*F12</f>
        <v>14000</v>
      </c>
      <c r="H12" s="23" t="s">
        <v>22</v>
      </c>
      <c r="I12" s="23" t="s">
        <v>23</v>
      </c>
    </row>
    <row r="13" customFormat="false" ht="15" hidden="false" customHeight="false" outlineLevel="0" collapsed="false">
      <c r="A13" s="15" t="n">
        <v>9</v>
      </c>
      <c r="B13" s="16" t="n">
        <v>46307</v>
      </c>
      <c r="C13" s="17" t="s">
        <v>40</v>
      </c>
      <c r="D13" s="17" t="s">
        <v>41</v>
      </c>
      <c r="E13" s="18" t="n">
        <v>2</v>
      </c>
      <c r="F13" s="19" t="n">
        <f aca="false">IFERROR(INDEX(Catalogue!$B$5:$B$14,MATCH(D13,Catalogue!$A$5:$A$14,0)),0)</f>
        <v>8000</v>
      </c>
      <c r="G13" s="19" t="n">
        <f aca="false">E13*F13</f>
        <v>16000</v>
      </c>
      <c r="H13" s="18" t="s">
        <v>36</v>
      </c>
      <c r="I13" s="18" t="s">
        <v>23</v>
      </c>
    </row>
    <row r="14" customFormat="false" ht="15" hidden="false" customHeight="false" outlineLevel="0" collapsed="false">
      <c r="A14" s="20" t="n">
        <v>10</v>
      </c>
      <c r="B14" s="21" t="n">
        <v>46308</v>
      </c>
      <c r="C14" s="22" t="s">
        <v>42</v>
      </c>
      <c r="D14" s="22" t="s">
        <v>43</v>
      </c>
      <c r="E14" s="23" t="n">
        <v>1</v>
      </c>
      <c r="F14" s="24" t="n">
        <f aca="false">IFERROR(INDEX(Catalogue!$B$5:$B$14,MATCH(D14,Catalogue!$A$5:$A$14,0)),0)</f>
        <v>12000</v>
      </c>
      <c r="G14" s="24" t="n">
        <f aca="false">E14*F14</f>
        <v>12000</v>
      </c>
      <c r="H14" s="23" t="s">
        <v>36</v>
      </c>
      <c r="I14" s="23" t="s">
        <v>23</v>
      </c>
    </row>
    <row r="15" customFormat="false" ht="15" hidden="false" customHeight="false" outlineLevel="0" collapsed="false">
      <c r="A15" s="15" t="n">
        <v>11</v>
      </c>
      <c r="B15" s="16" t="n">
        <v>46309</v>
      </c>
      <c r="C15" s="17" t="s">
        <v>44</v>
      </c>
      <c r="D15" s="17" t="s">
        <v>27</v>
      </c>
      <c r="E15" s="18" t="n">
        <v>2</v>
      </c>
      <c r="F15" s="19" t="n">
        <f aca="false">IFERROR(INDEX(Catalogue!$B$5:$B$14,MATCH(D15,Catalogue!$A$5:$A$14,0)),0)</f>
        <v>9000</v>
      </c>
      <c r="G15" s="19" t="n">
        <f aca="false">E15*F15</f>
        <v>18000</v>
      </c>
      <c r="H15" s="18" t="s">
        <v>5</v>
      </c>
      <c r="I15" s="18" t="s">
        <v>23</v>
      </c>
    </row>
    <row r="16" customFormat="false" ht="15" hidden="false" customHeight="false" outlineLevel="0" collapsed="false">
      <c r="A16" s="20" t="n">
        <v>12</v>
      </c>
      <c r="B16" s="21" t="n">
        <v>46310</v>
      </c>
      <c r="C16" s="22" t="s">
        <v>45</v>
      </c>
      <c r="D16" s="22" t="s">
        <v>21</v>
      </c>
      <c r="E16" s="23" t="n">
        <v>1</v>
      </c>
      <c r="F16" s="24" t="n">
        <f aca="false">IFERROR(INDEX(Catalogue!$B$5:$B$14,MATCH(D16,Catalogue!$A$5:$A$14,0)),0)</f>
        <v>15000</v>
      </c>
      <c r="G16" s="24" t="n">
        <f aca="false">E16*F16</f>
        <v>15000</v>
      </c>
      <c r="H16" s="23" t="s">
        <v>5</v>
      </c>
      <c r="I16" s="23" t="s">
        <v>46</v>
      </c>
    </row>
    <row r="17" customFormat="false" ht="15" hidden="false" customHeight="false" outlineLevel="0" collapsed="false">
      <c r="A17" s="15" t="n">
        <v>13</v>
      </c>
      <c r="B17" s="16" t="n">
        <v>46311</v>
      </c>
      <c r="C17" s="17" t="s">
        <v>47</v>
      </c>
      <c r="D17" s="17" t="s">
        <v>25</v>
      </c>
      <c r="E17" s="18" t="n">
        <v>3</v>
      </c>
      <c r="F17" s="19" t="n">
        <f aca="false">IFERROR(INDEX(Catalogue!$B$5:$B$14,MATCH(D17,Catalogue!$A$5:$A$14,0)),0)</f>
        <v>5000</v>
      </c>
      <c r="G17" s="19" t="n">
        <f aca="false">E17*F17</f>
        <v>15000</v>
      </c>
      <c r="H17" s="18" t="s">
        <v>5</v>
      </c>
      <c r="I17" s="18" t="s">
        <v>23</v>
      </c>
    </row>
    <row r="18" customFormat="false" ht="15" hidden="false" customHeight="false" outlineLevel="0" collapsed="false">
      <c r="A18" s="20" t="n">
        <v>14</v>
      </c>
      <c r="B18" s="21" t="n">
        <v>46312</v>
      </c>
      <c r="C18" s="22" t="s">
        <v>48</v>
      </c>
      <c r="D18" s="22" t="s">
        <v>33</v>
      </c>
      <c r="E18" s="23" t="n">
        <v>2</v>
      </c>
      <c r="F18" s="24" t="n">
        <f aca="false">IFERROR(INDEX(Catalogue!$B$5:$B$14,MATCH(D18,Catalogue!$A$5:$A$14,0)),0)</f>
        <v>15000</v>
      </c>
      <c r="G18" s="24" t="n">
        <f aca="false">E18*F18</f>
        <v>30000</v>
      </c>
      <c r="H18" s="23" t="s">
        <v>5</v>
      </c>
      <c r="I18" s="23" t="s">
        <v>23</v>
      </c>
    </row>
    <row r="19" customFormat="false" ht="15" hidden="false" customHeight="false" outlineLevel="0" collapsed="false">
      <c r="A19" s="15" t="n">
        <v>15</v>
      </c>
      <c r="B19" s="16"/>
      <c r="C19" s="17"/>
      <c r="D19" s="17"/>
      <c r="E19" s="18"/>
      <c r="F19" s="19" t="n">
        <f aca="false">IFERROR(INDEX(Catalogue!$B$5:$B$14,MATCH(D19,Catalogue!$A$5:$A$14,0)),0)</f>
        <v>0</v>
      </c>
      <c r="G19" s="19" t="n">
        <f aca="false">E19*F19</f>
        <v>0</v>
      </c>
      <c r="H19" s="18"/>
      <c r="I19" s="18"/>
    </row>
    <row r="20" customFormat="false" ht="15" hidden="false" customHeight="false" outlineLevel="0" collapsed="false">
      <c r="A20" s="20" t="n">
        <v>16</v>
      </c>
      <c r="B20" s="21"/>
      <c r="C20" s="22"/>
      <c r="D20" s="22"/>
      <c r="E20" s="23"/>
      <c r="F20" s="24" t="n">
        <f aca="false">IFERROR(INDEX(Catalogue!$B$5:$B$14,MATCH(D20,Catalogue!$A$5:$A$14,0)),0)</f>
        <v>0</v>
      </c>
      <c r="G20" s="24" t="n">
        <f aca="false">E20*F20</f>
        <v>0</v>
      </c>
      <c r="H20" s="23"/>
      <c r="I20" s="23"/>
    </row>
    <row r="21" customFormat="false" ht="15" hidden="false" customHeight="false" outlineLevel="0" collapsed="false">
      <c r="A21" s="15" t="n">
        <v>17</v>
      </c>
      <c r="B21" s="16"/>
      <c r="C21" s="17"/>
      <c r="D21" s="17"/>
      <c r="E21" s="18"/>
      <c r="F21" s="19" t="n">
        <f aca="false">IFERROR(INDEX(Catalogue!$B$5:$B$14,MATCH(D21,Catalogue!$A$5:$A$14,0)),0)</f>
        <v>0</v>
      </c>
      <c r="G21" s="19" t="n">
        <f aca="false">E21*F21</f>
        <v>0</v>
      </c>
      <c r="H21" s="18"/>
      <c r="I21" s="18"/>
    </row>
    <row r="22" customFormat="false" ht="15" hidden="false" customHeight="false" outlineLevel="0" collapsed="false">
      <c r="A22" s="20" t="n">
        <v>18</v>
      </c>
      <c r="B22" s="21"/>
      <c r="C22" s="22"/>
      <c r="D22" s="22"/>
      <c r="E22" s="23"/>
      <c r="F22" s="24" t="n">
        <f aca="false">IFERROR(INDEX(Catalogue!$B$5:$B$14,MATCH(D22,Catalogue!$A$5:$A$14,0)),0)</f>
        <v>0</v>
      </c>
      <c r="G22" s="24" t="n">
        <f aca="false">E22*F22</f>
        <v>0</v>
      </c>
      <c r="H22" s="23"/>
      <c r="I22" s="23"/>
    </row>
    <row r="23" customFormat="false" ht="15" hidden="false" customHeight="false" outlineLevel="0" collapsed="false">
      <c r="A23" s="15" t="n">
        <v>19</v>
      </c>
      <c r="B23" s="16"/>
      <c r="C23" s="17"/>
      <c r="D23" s="17"/>
      <c r="E23" s="18"/>
      <c r="F23" s="19" t="n">
        <f aca="false">IFERROR(INDEX(Catalogue!$B$5:$B$14,MATCH(D23,Catalogue!$A$5:$A$14,0)),0)</f>
        <v>0</v>
      </c>
      <c r="G23" s="19" t="n">
        <f aca="false">E23*F23</f>
        <v>0</v>
      </c>
      <c r="H23" s="18"/>
      <c r="I23" s="18"/>
    </row>
    <row r="24" customFormat="false" ht="15" hidden="false" customHeight="false" outlineLevel="0" collapsed="false">
      <c r="A24" s="20" t="n">
        <v>20</v>
      </c>
      <c r="B24" s="21"/>
      <c r="C24" s="22"/>
      <c r="D24" s="22"/>
      <c r="E24" s="23"/>
      <c r="F24" s="24" t="n">
        <f aca="false">IFERROR(INDEX(Catalogue!$B$5:$B$14,MATCH(D24,Catalogue!$A$5:$A$14,0)),0)</f>
        <v>0</v>
      </c>
      <c r="G24" s="24" t="n">
        <f aca="false">E24*F24</f>
        <v>0</v>
      </c>
      <c r="H24" s="23"/>
      <c r="I24" s="23"/>
    </row>
    <row r="25" customFormat="false" ht="15" hidden="false" customHeight="false" outlineLevel="0" collapsed="false">
      <c r="A25" s="15" t="n">
        <v>21</v>
      </c>
      <c r="B25" s="16"/>
      <c r="C25" s="17"/>
      <c r="D25" s="17"/>
      <c r="E25" s="18"/>
      <c r="F25" s="19" t="n">
        <f aca="false">IFERROR(INDEX(Catalogue!$B$5:$B$14,MATCH(D25,Catalogue!$A$5:$A$14,0)),0)</f>
        <v>0</v>
      </c>
      <c r="G25" s="19" t="n">
        <f aca="false">E25*F25</f>
        <v>0</v>
      </c>
      <c r="H25" s="18"/>
      <c r="I25" s="18"/>
    </row>
    <row r="26" customFormat="false" ht="15" hidden="false" customHeight="false" outlineLevel="0" collapsed="false">
      <c r="A26" s="20" t="n">
        <v>22</v>
      </c>
      <c r="B26" s="21"/>
      <c r="C26" s="22"/>
      <c r="D26" s="22"/>
      <c r="E26" s="23"/>
      <c r="F26" s="24" t="n">
        <f aca="false">IFERROR(INDEX(Catalogue!$B$5:$B$14,MATCH(D26,Catalogue!$A$5:$A$14,0)),0)</f>
        <v>0</v>
      </c>
      <c r="G26" s="24" t="n">
        <f aca="false">E26*F26</f>
        <v>0</v>
      </c>
      <c r="H26" s="23"/>
      <c r="I26" s="23"/>
    </row>
    <row r="27" customFormat="false" ht="15" hidden="false" customHeight="false" outlineLevel="0" collapsed="false">
      <c r="A27" s="15" t="n">
        <v>23</v>
      </c>
      <c r="B27" s="16"/>
      <c r="C27" s="17"/>
      <c r="D27" s="17"/>
      <c r="E27" s="18"/>
      <c r="F27" s="19" t="n">
        <f aca="false">IFERROR(INDEX(Catalogue!$B$5:$B$14,MATCH(D27,Catalogue!$A$5:$A$14,0)),0)</f>
        <v>0</v>
      </c>
      <c r="G27" s="19" t="n">
        <f aca="false">E27*F27</f>
        <v>0</v>
      </c>
      <c r="H27" s="18"/>
      <c r="I27" s="18"/>
    </row>
    <row r="28" customFormat="false" ht="15" hidden="false" customHeight="false" outlineLevel="0" collapsed="false">
      <c r="A28" s="20" t="n">
        <v>24</v>
      </c>
      <c r="B28" s="21"/>
      <c r="C28" s="22"/>
      <c r="D28" s="22"/>
      <c r="E28" s="23"/>
      <c r="F28" s="24" t="n">
        <f aca="false">IFERROR(INDEX(Catalogue!$B$5:$B$14,MATCH(D28,Catalogue!$A$5:$A$14,0)),0)</f>
        <v>0</v>
      </c>
      <c r="G28" s="24" t="n">
        <f aca="false">E28*F28</f>
        <v>0</v>
      </c>
      <c r="H28" s="23"/>
      <c r="I28" s="23"/>
    </row>
    <row r="29" customFormat="false" ht="15" hidden="false" customHeight="false" outlineLevel="0" collapsed="false">
      <c r="A29" s="15" t="n">
        <v>25</v>
      </c>
      <c r="B29" s="16"/>
      <c r="C29" s="17"/>
      <c r="D29" s="17"/>
      <c r="E29" s="18"/>
      <c r="F29" s="19" t="n">
        <f aca="false">IFERROR(INDEX(Catalogue!$B$5:$B$14,MATCH(D29,Catalogue!$A$5:$A$14,0)),0)</f>
        <v>0</v>
      </c>
      <c r="G29" s="19" t="n">
        <f aca="false">E29*F29</f>
        <v>0</v>
      </c>
      <c r="H29" s="18"/>
      <c r="I29" s="18"/>
    </row>
    <row r="30" customFormat="false" ht="15" hidden="false" customHeight="false" outlineLevel="0" collapsed="false">
      <c r="A30" s="20" t="n">
        <v>26</v>
      </c>
      <c r="B30" s="21"/>
      <c r="C30" s="22"/>
      <c r="D30" s="22"/>
      <c r="E30" s="23"/>
      <c r="F30" s="24" t="n">
        <f aca="false">IFERROR(INDEX(Catalogue!$B$5:$B$14,MATCH(D30,Catalogue!$A$5:$A$14,0)),0)</f>
        <v>0</v>
      </c>
      <c r="G30" s="24" t="n">
        <f aca="false">E30*F30</f>
        <v>0</v>
      </c>
      <c r="H30" s="23"/>
      <c r="I30" s="23"/>
    </row>
    <row r="31" customFormat="false" ht="15" hidden="false" customHeight="false" outlineLevel="0" collapsed="false">
      <c r="A31" s="15" t="n">
        <v>27</v>
      </c>
      <c r="B31" s="16"/>
      <c r="C31" s="17"/>
      <c r="D31" s="17"/>
      <c r="E31" s="18"/>
      <c r="F31" s="19" t="n">
        <f aca="false">IFERROR(INDEX(Catalogue!$B$5:$B$14,MATCH(D31,Catalogue!$A$5:$A$14,0)),0)</f>
        <v>0</v>
      </c>
      <c r="G31" s="19" t="n">
        <f aca="false">E31*F31</f>
        <v>0</v>
      </c>
      <c r="H31" s="18"/>
      <c r="I31" s="18"/>
    </row>
    <row r="32" customFormat="false" ht="15" hidden="false" customHeight="false" outlineLevel="0" collapsed="false">
      <c r="A32" s="20" t="n">
        <v>28</v>
      </c>
      <c r="B32" s="21"/>
      <c r="C32" s="22"/>
      <c r="D32" s="22"/>
      <c r="E32" s="23"/>
      <c r="F32" s="24" t="n">
        <f aca="false">IFERROR(INDEX(Catalogue!$B$5:$B$14,MATCH(D32,Catalogue!$A$5:$A$14,0)),0)</f>
        <v>0</v>
      </c>
      <c r="G32" s="24" t="n">
        <f aca="false">E32*F32</f>
        <v>0</v>
      </c>
      <c r="H32" s="23"/>
      <c r="I32" s="23"/>
    </row>
    <row r="33" customFormat="false" ht="15" hidden="false" customHeight="false" outlineLevel="0" collapsed="false">
      <c r="A33" s="15" t="n">
        <v>29</v>
      </c>
      <c r="B33" s="16"/>
      <c r="C33" s="17"/>
      <c r="D33" s="17"/>
      <c r="E33" s="18"/>
      <c r="F33" s="19" t="n">
        <f aca="false">IFERROR(INDEX(Catalogue!$B$5:$B$14,MATCH(D33,Catalogue!$A$5:$A$14,0)),0)</f>
        <v>0</v>
      </c>
      <c r="G33" s="19" t="n">
        <f aca="false">E33*F33</f>
        <v>0</v>
      </c>
      <c r="H33" s="18"/>
      <c r="I33" s="18"/>
    </row>
    <row r="34" customFormat="false" ht="15" hidden="false" customHeight="false" outlineLevel="0" collapsed="false">
      <c r="A34" s="20" t="n">
        <v>30</v>
      </c>
      <c r="B34" s="21"/>
      <c r="C34" s="22"/>
      <c r="D34" s="22"/>
      <c r="E34" s="23"/>
      <c r="F34" s="24" t="n">
        <f aca="false">IFERROR(INDEX(Catalogue!$B$5:$B$14,MATCH(D34,Catalogue!$A$5:$A$14,0)),0)</f>
        <v>0</v>
      </c>
      <c r="G34" s="24" t="n">
        <f aca="false">E34*F34</f>
        <v>0</v>
      </c>
      <c r="H34" s="23"/>
      <c r="I34" s="23"/>
    </row>
    <row r="35" customFormat="false" ht="15" hidden="false" customHeight="false" outlineLevel="0" collapsed="false">
      <c r="A35" s="15" t="n">
        <v>31</v>
      </c>
      <c r="B35" s="16"/>
      <c r="C35" s="17"/>
      <c r="D35" s="17"/>
      <c r="E35" s="18"/>
      <c r="F35" s="19" t="n">
        <f aca="false">IFERROR(INDEX(Catalogue!$B$5:$B$14,MATCH(D35,Catalogue!$A$5:$A$14,0)),0)</f>
        <v>0</v>
      </c>
      <c r="G35" s="19" t="n">
        <f aca="false">E35*F35</f>
        <v>0</v>
      </c>
      <c r="H35" s="18"/>
      <c r="I35" s="18"/>
    </row>
    <row r="36" customFormat="false" ht="15" hidden="false" customHeight="false" outlineLevel="0" collapsed="false">
      <c r="A36" s="20" t="n">
        <v>32</v>
      </c>
      <c r="B36" s="21"/>
      <c r="C36" s="22"/>
      <c r="D36" s="22"/>
      <c r="E36" s="23"/>
      <c r="F36" s="24" t="n">
        <f aca="false">IFERROR(INDEX(Catalogue!$B$5:$B$14,MATCH(D36,Catalogue!$A$5:$A$14,0)),0)</f>
        <v>0</v>
      </c>
      <c r="G36" s="24" t="n">
        <f aca="false">E36*F36</f>
        <v>0</v>
      </c>
      <c r="H36" s="23"/>
      <c r="I36" s="23"/>
    </row>
    <row r="37" customFormat="false" ht="15" hidden="false" customHeight="false" outlineLevel="0" collapsed="false">
      <c r="A37" s="15" t="n">
        <v>33</v>
      </c>
      <c r="B37" s="16"/>
      <c r="C37" s="17"/>
      <c r="D37" s="17"/>
      <c r="E37" s="18"/>
      <c r="F37" s="19" t="n">
        <f aca="false">IFERROR(INDEX(Catalogue!$B$5:$B$14,MATCH(D37,Catalogue!$A$5:$A$14,0)),0)</f>
        <v>0</v>
      </c>
      <c r="G37" s="19" t="n">
        <f aca="false">E37*F37</f>
        <v>0</v>
      </c>
      <c r="H37" s="18"/>
      <c r="I37" s="18"/>
    </row>
    <row r="38" customFormat="false" ht="15" hidden="false" customHeight="false" outlineLevel="0" collapsed="false">
      <c r="A38" s="20" t="n">
        <v>34</v>
      </c>
      <c r="B38" s="21"/>
      <c r="C38" s="22"/>
      <c r="D38" s="22"/>
      <c r="E38" s="23"/>
      <c r="F38" s="24" t="n">
        <f aca="false">IFERROR(INDEX(Catalogue!$B$5:$B$14,MATCH(D38,Catalogue!$A$5:$A$14,0)),0)</f>
        <v>0</v>
      </c>
      <c r="G38" s="24" t="n">
        <f aca="false">E38*F38</f>
        <v>0</v>
      </c>
      <c r="H38" s="23"/>
      <c r="I38" s="23"/>
    </row>
    <row r="39" customFormat="false" ht="15" hidden="false" customHeight="false" outlineLevel="0" collapsed="false">
      <c r="A39" s="15" t="n">
        <v>35</v>
      </c>
      <c r="B39" s="16"/>
      <c r="C39" s="17"/>
      <c r="D39" s="17"/>
      <c r="E39" s="18"/>
      <c r="F39" s="19" t="n">
        <f aca="false">IFERROR(INDEX(Catalogue!$B$5:$B$14,MATCH(D39,Catalogue!$A$5:$A$14,0)),0)</f>
        <v>0</v>
      </c>
      <c r="G39" s="19" t="n">
        <f aca="false">E39*F39</f>
        <v>0</v>
      </c>
      <c r="H39" s="18"/>
      <c r="I39" s="18"/>
    </row>
    <row r="40" customFormat="false" ht="15" hidden="false" customHeight="false" outlineLevel="0" collapsed="false">
      <c r="A40" s="20" t="n">
        <v>36</v>
      </c>
      <c r="B40" s="21"/>
      <c r="C40" s="22"/>
      <c r="D40" s="22"/>
      <c r="E40" s="23"/>
      <c r="F40" s="24" t="n">
        <f aca="false">IFERROR(INDEX(Catalogue!$B$5:$B$14,MATCH(D40,Catalogue!$A$5:$A$14,0)),0)</f>
        <v>0</v>
      </c>
      <c r="G40" s="24" t="n">
        <f aca="false">E40*F40</f>
        <v>0</v>
      </c>
      <c r="H40" s="23"/>
      <c r="I40" s="23"/>
    </row>
  </sheetData>
  <conditionalFormatting sqref="H5:H40">
    <cfRule type="cellIs" priority="2" operator="equal" aboveAverage="0" equalAverage="0" bottom="0" percent="0" rank="0" text="" dxfId="0">
      <formula>"À confirmer"</formula>
    </cfRule>
    <cfRule type="cellIs" priority="3" operator="equal" aboveAverage="0" equalAverage="0" bottom="0" percent="0" rank="0" text="" dxfId="1">
      <formula>"Livrée"</formula>
    </cfRule>
  </conditionalFormatting>
  <dataValidations count="2">
    <dataValidation allowBlank="true" errorStyle="stop" operator="between" showDropDown="false" showErrorMessage="false" showInputMessage="false" sqref="D5:D40" type="list">
      <formula1>Catalogue!$A$5:$A$14</formula1>
      <formula2>0</formula2>
    </dataValidation>
    <dataValidation allowBlank="true" errorStyle="stop" operator="between" showDropDown="false" showErrorMessage="false" showInputMessage="false" sqref="H5:H40" type="list">
      <formula1>"À confirmer,Confirmée,Livrée"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4"/>
    <col collapsed="false" customWidth="true" hidden="false" outlineLevel="0" max="3" min="3" style="0" width="16"/>
    <col collapsed="false" customWidth="true" hidden="false" outlineLevel="0" max="4" min="4" style="0" width="10"/>
    <col collapsed="false" customWidth="true" hidden="false" outlineLevel="0" max="5" min="5" style="0" width="15"/>
    <col collapsed="false" customWidth="true" hidden="false" outlineLevel="0" max="6" min="6" style="0" width="22"/>
  </cols>
  <sheetData>
    <row r="1" customFormat="false" ht="19.7" hidden="false" customHeight="false" outlineLevel="0" collapsed="false">
      <c r="A1" s="13" t="s">
        <v>49</v>
      </c>
    </row>
    <row r="2" customFormat="false" ht="15" hidden="false" customHeight="false" outlineLevel="0" collapsed="false">
      <c r="A2" s="2" t="s">
        <v>50</v>
      </c>
    </row>
    <row r="4" customFormat="false" ht="15" hidden="false" customHeight="false" outlineLevel="0" collapsed="false">
      <c r="A4" s="14" t="s">
        <v>14</v>
      </c>
      <c r="B4" s="14" t="s">
        <v>51</v>
      </c>
      <c r="C4" s="14" t="s">
        <v>52</v>
      </c>
      <c r="D4" s="14" t="s">
        <v>53</v>
      </c>
      <c r="E4" s="14" t="s">
        <v>54</v>
      </c>
      <c r="F4" s="14" t="s">
        <v>55</v>
      </c>
    </row>
    <row r="5" customFormat="false" ht="15" hidden="false" customHeight="false" outlineLevel="0" collapsed="false">
      <c r="A5" s="17" t="s">
        <v>21</v>
      </c>
      <c r="B5" s="25" t="n">
        <v>15000</v>
      </c>
      <c r="C5" s="18" t="n">
        <v>20</v>
      </c>
      <c r="D5" s="15" t="n">
        <f aca="false">SUMIF(Commandes!$D$5:$D$40,A5,Commandes!$E$5:$E$40)</f>
        <v>3</v>
      </c>
      <c r="E5" s="15" t="n">
        <f aca="false">C5-D5</f>
        <v>17</v>
      </c>
      <c r="F5" s="15" t="str">
        <f aca="false">IF(E5&lt;=5,"À réapprovisionner","OK")</f>
        <v>OK</v>
      </c>
    </row>
    <row r="6" customFormat="false" ht="15" hidden="false" customHeight="false" outlineLevel="0" collapsed="false">
      <c r="A6" s="22" t="s">
        <v>33</v>
      </c>
      <c r="B6" s="26" t="n">
        <v>15000</v>
      </c>
      <c r="C6" s="23" t="n">
        <v>18</v>
      </c>
      <c r="D6" s="20" t="n">
        <f aca="false">SUMIF(Commandes!$D$5:$D$40,A6,Commandes!$E$5:$E$40)</f>
        <v>5</v>
      </c>
      <c r="E6" s="20" t="n">
        <f aca="false">C6-D6</f>
        <v>13</v>
      </c>
      <c r="F6" s="20" t="str">
        <f aca="false">IF(E6&lt;=5,"À réapprovisionner","OK")</f>
        <v>OK</v>
      </c>
    </row>
    <row r="7" customFormat="false" ht="15" hidden="false" customHeight="false" outlineLevel="0" collapsed="false">
      <c r="A7" s="17" t="s">
        <v>35</v>
      </c>
      <c r="B7" s="25" t="n">
        <v>18000</v>
      </c>
      <c r="C7" s="18" t="n">
        <v>6</v>
      </c>
      <c r="D7" s="15" t="n">
        <f aca="false">SUMIF(Commandes!$D$5:$D$40,A7,Commandes!$E$5:$E$40)</f>
        <v>1</v>
      </c>
      <c r="E7" s="15" t="n">
        <f aca="false">C7-D7</f>
        <v>5</v>
      </c>
      <c r="F7" s="15" t="str">
        <f aca="false">IF(E7&lt;=5,"À réapprovisionner","OK")</f>
        <v>À réapprovisionner</v>
      </c>
    </row>
    <row r="8" customFormat="false" ht="15" hidden="false" customHeight="false" outlineLevel="0" collapsed="false">
      <c r="A8" s="22" t="s">
        <v>25</v>
      </c>
      <c r="B8" s="26" t="n">
        <v>5000</v>
      </c>
      <c r="C8" s="23" t="n">
        <v>30</v>
      </c>
      <c r="D8" s="20" t="n">
        <f aca="false">SUMIF(Commandes!$D$5:$D$40,A8,Commandes!$E$5:$E$40)</f>
        <v>4</v>
      </c>
      <c r="E8" s="20" t="n">
        <f aca="false">C8-D8</f>
        <v>26</v>
      </c>
      <c r="F8" s="20" t="str">
        <f aca="false">IF(E8&lt;=5,"À réapprovisionner","OK")</f>
        <v>OK</v>
      </c>
    </row>
    <row r="9" customFormat="false" ht="15" hidden="false" customHeight="false" outlineLevel="0" collapsed="false">
      <c r="A9" s="17" t="s">
        <v>39</v>
      </c>
      <c r="B9" s="25" t="n">
        <v>3500</v>
      </c>
      <c r="C9" s="18" t="n">
        <v>40</v>
      </c>
      <c r="D9" s="15" t="n">
        <f aca="false">SUMIF(Commandes!$D$5:$D$40,A9,Commandes!$E$5:$E$40)</f>
        <v>4</v>
      </c>
      <c r="E9" s="15" t="n">
        <f aca="false">C9-D9</f>
        <v>36</v>
      </c>
      <c r="F9" s="15" t="str">
        <f aca="false">IF(E9&lt;=5,"À réapprovisionner","OK")</f>
        <v>OK</v>
      </c>
    </row>
    <row r="10" customFormat="false" ht="15" hidden="false" customHeight="false" outlineLevel="0" collapsed="false">
      <c r="A10" s="22" t="s">
        <v>43</v>
      </c>
      <c r="B10" s="26" t="n">
        <v>12000</v>
      </c>
      <c r="C10" s="23" t="n">
        <v>8</v>
      </c>
      <c r="D10" s="20" t="n">
        <f aca="false">SUMIF(Commandes!$D$5:$D$40,A10,Commandes!$E$5:$E$40)</f>
        <v>1</v>
      </c>
      <c r="E10" s="20" t="n">
        <f aca="false">C10-D10</f>
        <v>7</v>
      </c>
      <c r="F10" s="20" t="str">
        <f aca="false">IF(E10&lt;=5,"À réapprovisionner","OK")</f>
        <v>OK</v>
      </c>
    </row>
    <row r="11" customFormat="false" ht="15" hidden="false" customHeight="false" outlineLevel="0" collapsed="false">
      <c r="A11" s="17" t="s">
        <v>29</v>
      </c>
      <c r="B11" s="25" t="n">
        <v>7500</v>
      </c>
      <c r="C11" s="18" t="n">
        <v>15</v>
      </c>
      <c r="D11" s="15" t="n">
        <f aca="false">SUMIF(Commandes!$D$5:$D$40,A11,Commandes!$E$5:$E$40)</f>
        <v>1</v>
      </c>
      <c r="E11" s="15" t="n">
        <f aca="false">C11-D11</f>
        <v>14</v>
      </c>
      <c r="F11" s="15" t="str">
        <f aca="false">IF(E11&lt;=5,"À réapprovisionner","OK")</f>
        <v>OK</v>
      </c>
    </row>
    <row r="12" customFormat="false" ht="15" hidden="false" customHeight="false" outlineLevel="0" collapsed="false">
      <c r="A12" s="22" t="s">
        <v>31</v>
      </c>
      <c r="B12" s="26" t="n">
        <v>4500</v>
      </c>
      <c r="C12" s="23" t="n">
        <v>25</v>
      </c>
      <c r="D12" s="20" t="n">
        <f aca="false">SUMIF(Commandes!$D$5:$D$40,A12,Commandes!$E$5:$E$40)</f>
        <v>2</v>
      </c>
      <c r="E12" s="20" t="n">
        <f aca="false">C12-D12</f>
        <v>23</v>
      </c>
      <c r="F12" s="20" t="str">
        <f aca="false">IF(E12&lt;=5,"À réapprovisionner","OK")</f>
        <v>OK</v>
      </c>
    </row>
    <row r="13" customFormat="false" ht="15" hidden="false" customHeight="false" outlineLevel="0" collapsed="false">
      <c r="A13" s="17" t="s">
        <v>27</v>
      </c>
      <c r="B13" s="25" t="n">
        <v>9000</v>
      </c>
      <c r="C13" s="18" t="n">
        <v>5</v>
      </c>
      <c r="D13" s="15" t="n">
        <f aca="false">SUMIF(Commandes!$D$5:$D$40,A13,Commandes!$E$5:$E$40)</f>
        <v>3</v>
      </c>
      <c r="E13" s="15" t="n">
        <f aca="false">C13-D13</f>
        <v>2</v>
      </c>
      <c r="F13" s="15" t="str">
        <f aca="false">IF(E13&lt;=5,"À réapprovisionner","OK")</f>
        <v>À réapprovisionner</v>
      </c>
    </row>
    <row r="14" customFormat="false" ht="15" hidden="false" customHeight="false" outlineLevel="0" collapsed="false">
      <c r="A14" s="22" t="s">
        <v>41</v>
      </c>
      <c r="B14" s="26" t="n">
        <v>8000</v>
      </c>
      <c r="C14" s="23" t="n">
        <v>12</v>
      </c>
      <c r="D14" s="20" t="n">
        <f aca="false">SUMIF(Commandes!$D$5:$D$40,A14,Commandes!$E$5:$E$40)</f>
        <v>2</v>
      </c>
      <c r="E14" s="20" t="n">
        <f aca="false">C14-D14</f>
        <v>10</v>
      </c>
      <c r="F14" s="20" t="str">
        <f aca="false">IF(E14&lt;=5,"À réapprovisionner","OK")</f>
        <v>OK</v>
      </c>
    </row>
  </sheetData>
  <conditionalFormatting sqref="F5:F14">
    <cfRule type="cellIs" priority="2" operator="equal" aboveAverage="0" equalAverage="0" bottom="0" percent="0" rank="0" text="" dxfId="0">
      <formula>"À réapprovisionner"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2026-10-22T08:31:24Z</dcterms:created>
  <dc:creator>openpyxl</dc:creator>
  <dc:description/>
  <dc:language>en-US</dc:language>
  <cp:lastModifiedBy/>
  <dcterms:modified xsi:type="dcterms:W3CDTF">2026-10-22T08:31:26Z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